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320" windowHeight="126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I4" i="1" l="1"/>
  <c r="BC4" i="1"/>
  <c r="BK4" i="1" s="1"/>
  <c r="BI3" i="1"/>
  <c r="BC3" i="1"/>
  <c r="BK3" i="1" s="1"/>
  <c r="R4" i="1"/>
  <c r="BD3" i="1" l="1"/>
  <c r="BD4" i="1"/>
  <c r="R3" i="1" l="1"/>
  <c r="BB1" i="1" l="1"/>
  <c r="BC1" i="1" s="1"/>
</calcChain>
</file>

<file path=xl/comments1.xml><?xml version="1.0" encoding="utf-8"?>
<comments xmlns="http://schemas.openxmlformats.org/spreadsheetml/2006/main">
  <authors>
    <author>Автор</author>
  </authors>
  <commentList>
    <comment ref="BC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  <comment ref="BI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Проверка: должна быть 1.0
</t>
        </r>
      </text>
    </comment>
  </commentList>
</comments>
</file>

<file path=xl/sharedStrings.xml><?xml version="1.0" encoding="utf-8"?>
<sst xmlns="http://schemas.openxmlformats.org/spreadsheetml/2006/main" count="66" uniqueCount="60">
  <si>
    <t>№</t>
  </si>
  <si>
    <t>Местоположение</t>
  </si>
  <si>
    <t>Количество замков</t>
  </si>
  <si>
    <t>Общее количество прокатов</t>
  </si>
  <si>
    <t>Количество дней функционирования ОБЩЕЕ</t>
  </si>
  <si>
    <t>май</t>
  </si>
  <si>
    <t>Количество дней функционирования МАЙ</t>
  </si>
  <si>
    <t>июнь</t>
  </si>
  <si>
    <t>Количество дней функционирования ИЮНЬ</t>
  </si>
  <si>
    <t>июль</t>
  </si>
  <si>
    <t>Количество дней функционирования ИЮЛЬ</t>
  </si>
  <si>
    <t>август</t>
  </si>
  <si>
    <t>Количество дней функционирования АВГУСТ</t>
  </si>
  <si>
    <t>сентябрь</t>
  </si>
  <si>
    <t>Количество дней функционирования СЕНТЯБРЬ</t>
  </si>
  <si>
    <t>октябрь</t>
  </si>
  <si>
    <t>Количество дней функционирования ОКТЯБРЬ</t>
  </si>
  <si>
    <t>Средняя эффективность, прокатов в день на 1 замок</t>
  </si>
  <si>
    <t>Общий ранг по эффективности</t>
  </si>
  <si>
    <t>Уровень относительного спроса , % от максимально востребованного терминала за ИЮНЬ</t>
  </si>
  <si>
    <t>Ранг использо-вания за ИЮНЬ</t>
  </si>
  <si>
    <t>Уровень относительного спроса , % от максимально востребованного терминала за ИЮЛЬ</t>
  </si>
  <si>
    <t>Ранг использо-вания за ИЮЛЬ</t>
  </si>
  <si>
    <t>Уровень относительного спроса , % от максимально востребованного терминала за АВГУСТ</t>
  </si>
  <si>
    <t>Ранг использо-вания за АВГУСТ</t>
  </si>
  <si>
    <t>Уровень относительного спроса , % от максимально востребованного терминала за СЕНТЯБРЬ</t>
  </si>
  <si>
    <t>Ранг использо-вания за СЕНТЯБРЬ</t>
  </si>
  <si>
    <t>Уровень относительного спроса , % от максимально востребованного терминала за ОКТЯБРЬ</t>
  </si>
  <si>
    <t>Ранг использо-вания за ОКТЯБРЬ</t>
  </si>
  <si>
    <t>Возле станций метро</t>
  </si>
  <si>
    <t>Возле станций железной дороги</t>
  </si>
  <si>
    <t>Возле остановок трамвая/монорельса</t>
  </si>
  <si>
    <t>Возле остановок троллейбуса/автобуса</t>
  </si>
  <si>
    <t xml:space="preserve">Возле государственных и общественных учреждений </t>
  </si>
  <si>
    <t>Возле больниц, поликлиник, аптек и т.п.</t>
  </si>
  <si>
    <t>Возле пунктов общественного питания</t>
  </si>
  <si>
    <t>Возле школ</t>
  </si>
  <si>
    <t>Возле ВУЗов</t>
  </si>
  <si>
    <t>Возле крупных предприятий, технопарков и бизнес-центров</t>
  </si>
  <si>
    <t>Возле магазинов, торговых центров, предприятий сервиса, банков</t>
  </si>
  <si>
    <t>Возле центров досуга (театры, кинотеатры и т.п.)</t>
  </si>
  <si>
    <t>Возле спортивных объектов (стадионы, бассейны, ФОКи и т.п.)</t>
  </si>
  <si>
    <t>Возле жилых кварталов</t>
  </si>
  <si>
    <t>Возле гаражей/паркингов</t>
  </si>
  <si>
    <t>Возле гостиниц</t>
  </si>
  <si>
    <t xml:space="preserve">Возле мест рекреации </t>
  </si>
  <si>
    <t>Возле культурных достопримечательностей</t>
  </si>
  <si>
    <t>Средневзвешенный балл по близости к местам транспортного притяжения</t>
  </si>
  <si>
    <t>Ранг по близости к местам транспортного притяжения</t>
  </si>
  <si>
    <t>Коэффициент приспособленности веломаршрута к ближайшему терминалу на юг</t>
  </si>
  <si>
    <t>Коэффициент приспособленности веломаршрута к ближайшему терминалу на север</t>
  </si>
  <si>
    <t>Коэффициент приспособленности веломаршрута к ближайшему терминалу на восток</t>
  </si>
  <si>
    <t>Коэффициент приспособленности веломаршрута к ближайшему терминалу на запад</t>
  </si>
  <si>
    <t>Средний коэффициент велотранспортной доступности</t>
  </si>
  <si>
    <t>Ранг по велотранспортной доступности</t>
  </si>
  <si>
    <t>Общая оценка позиции размещения терминала</t>
  </si>
  <si>
    <t>Ранг позиции размещения терминала</t>
  </si>
  <si>
    <t>Вариант</t>
  </si>
  <si>
    <t>Ленинградский пр-т, д.14, к.1</t>
  </si>
  <si>
    <t>Ломоносовский пр-т (дублёр, напротив д.1, стр.64)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</si>
</sst>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 readingOrder="1"/>
    </xf>
    <xf numFmtId="0" fontId="1" fillId="0" borderId="0" xfId="0" applyFont="1" applyFill="1" applyAlignment="1">
      <alignment horizontal="center" vertical="center" readingOrder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164" fontId="1" fillId="8" borderId="1" xfId="0" applyNumberFormat="1" applyFont="1" applyFill="1" applyBorder="1"/>
    <xf numFmtId="164" fontId="2" fillId="8" borderId="2" xfId="0" applyNumberFormat="1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165" fontId="2" fillId="0" borderId="3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" fillId="7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/>
    <xf numFmtId="2" fontId="1" fillId="3" borderId="1" xfId="0" applyNumberFormat="1" applyFont="1" applyFill="1" applyBorder="1"/>
    <xf numFmtId="1" fontId="1" fillId="4" borderId="1" xfId="0" applyNumberFormat="1" applyFont="1" applyFill="1" applyBorder="1"/>
    <xf numFmtId="0" fontId="1" fillId="6" borderId="1" xfId="0" applyFont="1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4"/>
  <sheetViews>
    <sheetView tabSelected="1" topLeftCell="AU2" workbookViewId="0">
      <selection activeCell="BI4" sqref="BI4"/>
    </sheetView>
  </sheetViews>
  <sheetFormatPr defaultRowHeight="15" x14ac:dyDescent="0.25"/>
  <cols>
    <col min="2" max="2" width="20.7109375" customWidth="1"/>
  </cols>
  <sheetData>
    <row r="1" spans="1:65" x14ac:dyDescent="0.25">
      <c r="A1" s="1"/>
      <c r="B1" s="2"/>
      <c r="C1" s="3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6"/>
      <c r="S1" s="7"/>
      <c r="T1" s="1"/>
      <c r="U1" s="1"/>
      <c r="V1" s="8"/>
      <c r="W1" s="9"/>
      <c r="X1" s="1"/>
      <c r="Y1" s="8"/>
      <c r="Z1" s="9"/>
      <c r="AA1" s="1"/>
      <c r="AB1" s="8"/>
      <c r="AC1" s="9"/>
      <c r="AD1" s="1"/>
      <c r="AE1" s="8"/>
      <c r="AF1" s="9"/>
      <c r="AG1" s="1"/>
      <c r="AH1" s="8"/>
      <c r="AI1" s="9"/>
      <c r="AJ1" s="10"/>
      <c r="AK1" s="11">
        <v>0.25</v>
      </c>
      <c r="AL1" s="11">
        <v>0.05</v>
      </c>
      <c r="AM1" s="11">
        <v>0.03</v>
      </c>
      <c r="AN1" s="11">
        <v>0.01</v>
      </c>
      <c r="AO1" s="11">
        <v>1.0999999999999999E-2</v>
      </c>
      <c r="AP1" s="11">
        <v>0.03</v>
      </c>
      <c r="AQ1" s="11">
        <v>0.01</v>
      </c>
      <c r="AR1" s="11">
        <v>0.01</v>
      </c>
      <c r="AS1" s="11">
        <v>0.12</v>
      </c>
      <c r="AT1" s="11">
        <v>0.11</v>
      </c>
      <c r="AU1" s="11">
        <v>0.01</v>
      </c>
      <c r="AV1" s="11">
        <v>0.03</v>
      </c>
      <c r="AW1" s="11">
        <v>2.1000000000000001E-2</v>
      </c>
      <c r="AX1" s="11">
        <v>0.04</v>
      </c>
      <c r="AY1" s="11">
        <v>0.01</v>
      </c>
      <c r="AZ1" s="11">
        <v>0.01</v>
      </c>
      <c r="BA1" s="11">
        <v>0.2</v>
      </c>
      <c r="BB1" s="11">
        <f>1-SUM(AK1:BA1)</f>
        <v>4.7999999999999821E-2</v>
      </c>
      <c r="BC1" s="12">
        <f>SUM(AK1:BB1)</f>
        <v>1</v>
      </c>
      <c r="BD1" s="13"/>
      <c r="BE1" s="14"/>
      <c r="BF1" s="14"/>
      <c r="BG1" s="14"/>
      <c r="BH1" s="15"/>
      <c r="BI1" s="16"/>
      <c r="BJ1" s="13"/>
      <c r="BK1" s="14"/>
      <c r="BL1" s="14"/>
    </row>
    <row r="2" spans="1:65" ht="87" customHeight="1" thickBot="1" x14ac:dyDescent="0.3">
      <c r="A2" s="17" t="s">
        <v>0</v>
      </c>
      <c r="B2" s="18" t="s">
        <v>1</v>
      </c>
      <c r="C2" s="18" t="s">
        <v>2</v>
      </c>
      <c r="D2" s="19" t="s">
        <v>3</v>
      </c>
      <c r="E2" s="20" t="s">
        <v>4</v>
      </c>
      <c r="F2" s="21" t="s">
        <v>5</v>
      </c>
      <c r="G2" s="20" t="s">
        <v>6</v>
      </c>
      <c r="H2" s="21" t="s">
        <v>7</v>
      </c>
      <c r="I2" s="20" t="s">
        <v>8</v>
      </c>
      <c r="J2" s="21" t="s">
        <v>9</v>
      </c>
      <c r="K2" s="20" t="s">
        <v>10</v>
      </c>
      <c r="L2" s="21" t="s">
        <v>11</v>
      </c>
      <c r="M2" s="20" t="s">
        <v>12</v>
      </c>
      <c r="N2" s="21" t="s">
        <v>13</v>
      </c>
      <c r="O2" s="20" t="s">
        <v>14</v>
      </c>
      <c r="P2" s="21" t="s">
        <v>15</v>
      </c>
      <c r="Q2" s="20" t="s">
        <v>16</v>
      </c>
      <c r="R2" s="22" t="s">
        <v>17</v>
      </c>
      <c r="S2" s="23" t="s">
        <v>18</v>
      </c>
      <c r="T2" s="21" t="s">
        <v>5</v>
      </c>
      <c r="U2" s="21" t="s">
        <v>7</v>
      </c>
      <c r="V2" s="24" t="s">
        <v>19</v>
      </c>
      <c r="W2" s="25" t="s">
        <v>20</v>
      </c>
      <c r="X2" s="21" t="s">
        <v>9</v>
      </c>
      <c r="Y2" s="24" t="s">
        <v>21</v>
      </c>
      <c r="Z2" s="25" t="s">
        <v>22</v>
      </c>
      <c r="AA2" s="21" t="s">
        <v>11</v>
      </c>
      <c r="AB2" s="24" t="s">
        <v>23</v>
      </c>
      <c r="AC2" s="25" t="s">
        <v>24</v>
      </c>
      <c r="AD2" s="21" t="s">
        <v>13</v>
      </c>
      <c r="AE2" s="24" t="s">
        <v>25</v>
      </c>
      <c r="AF2" s="25" t="s">
        <v>26</v>
      </c>
      <c r="AG2" s="21" t="s">
        <v>15</v>
      </c>
      <c r="AH2" s="24" t="s">
        <v>27</v>
      </c>
      <c r="AI2" s="25" t="s">
        <v>28</v>
      </c>
      <c r="AJ2" s="26"/>
      <c r="AK2" s="27" t="s">
        <v>29</v>
      </c>
      <c r="AL2" s="27" t="s">
        <v>30</v>
      </c>
      <c r="AM2" s="27" t="s">
        <v>31</v>
      </c>
      <c r="AN2" s="27" t="s">
        <v>32</v>
      </c>
      <c r="AO2" s="27" t="s">
        <v>33</v>
      </c>
      <c r="AP2" s="27" t="s">
        <v>34</v>
      </c>
      <c r="AQ2" s="28" t="s">
        <v>35</v>
      </c>
      <c r="AR2" s="27" t="s">
        <v>36</v>
      </c>
      <c r="AS2" s="27" t="s">
        <v>37</v>
      </c>
      <c r="AT2" s="27" t="s">
        <v>38</v>
      </c>
      <c r="AU2" s="28" t="s">
        <v>39</v>
      </c>
      <c r="AV2" s="27" t="s">
        <v>40</v>
      </c>
      <c r="AW2" s="27" t="s">
        <v>41</v>
      </c>
      <c r="AX2" s="27" t="s">
        <v>42</v>
      </c>
      <c r="AY2" s="28" t="s">
        <v>43</v>
      </c>
      <c r="AZ2" s="27" t="s">
        <v>44</v>
      </c>
      <c r="BA2" s="27" t="s">
        <v>45</v>
      </c>
      <c r="BB2" s="27" t="s">
        <v>46</v>
      </c>
      <c r="BC2" s="29" t="s">
        <v>47</v>
      </c>
      <c r="BD2" s="30" t="s">
        <v>48</v>
      </c>
      <c r="BE2" s="31" t="s">
        <v>49</v>
      </c>
      <c r="BF2" s="31" t="s">
        <v>50</v>
      </c>
      <c r="BG2" s="31" t="s">
        <v>51</v>
      </c>
      <c r="BH2" s="31" t="s">
        <v>52</v>
      </c>
      <c r="BI2" s="32" t="s">
        <v>53</v>
      </c>
      <c r="BJ2" s="30" t="s">
        <v>54</v>
      </c>
      <c r="BK2" s="32" t="s">
        <v>55</v>
      </c>
      <c r="BL2" s="30" t="s">
        <v>56</v>
      </c>
      <c r="BM2" t="s">
        <v>57</v>
      </c>
    </row>
    <row r="3" spans="1:65" ht="45.75" customHeight="1" thickBot="1" x14ac:dyDescent="0.3">
      <c r="A3" s="33">
        <v>424</v>
      </c>
      <c r="B3" s="34" t="s">
        <v>58</v>
      </c>
      <c r="C3" s="33">
        <v>15</v>
      </c>
      <c r="D3" s="33">
        <v>6720</v>
      </c>
      <c r="E3" s="35">
        <v>186</v>
      </c>
      <c r="R3" s="37">
        <f>D3/C3/E3</f>
        <v>2.4086021505376345</v>
      </c>
      <c r="S3" s="38">
        <v>1</v>
      </c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7">
        <f t="shared" ref="BC3:BC4" si="0">SUMPRODUCT($AK$1:$BB$1,AK3:BB3)</f>
        <v>0</v>
      </c>
      <c r="BD3" s="39">
        <f t="shared" ref="BD3:BD4" si="1">_xlfn.RANK.EQ(BC3,BC$3:BC$409)</f>
        <v>1</v>
      </c>
      <c r="BE3" s="36"/>
      <c r="BF3" s="36"/>
      <c r="BG3" s="36"/>
      <c r="BH3" s="36"/>
      <c r="BI3" s="40" t="e">
        <f t="shared" ref="BI3:BI4" si="2">AVERAGE(BE3:BH3)</f>
        <v>#DIV/0!</v>
      </c>
      <c r="BJ3" s="36"/>
      <c r="BK3" s="41" t="e">
        <f t="shared" ref="BK3:BK4" si="3">BC3*BI3</f>
        <v>#DIV/0!</v>
      </c>
      <c r="BM3">
        <v>15</v>
      </c>
    </row>
    <row r="4" spans="1:65" ht="49.5" customHeight="1" thickBot="1" x14ac:dyDescent="0.3">
      <c r="A4" s="33">
        <v>359</v>
      </c>
      <c r="B4" s="34" t="s">
        <v>59</v>
      </c>
      <c r="C4" s="33">
        <v>18</v>
      </c>
      <c r="D4" s="33">
        <v>6659</v>
      </c>
      <c r="E4" s="35">
        <v>186</v>
      </c>
      <c r="R4" s="37">
        <f>D4/C4/E4</f>
        <v>1.9889486260454003</v>
      </c>
      <c r="S4" s="38">
        <v>1</v>
      </c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7">
        <f t="shared" si="0"/>
        <v>0</v>
      </c>
      <c r="BD4" s="39">
        <f t="shared" si="1"/>
        <v>1</v>
      </c>
      <c r="BE4" s="36"/>
      <c r="BF4" s="36"/>
      <c r="BG4" s="36"/>
      <c r="BH4" s="36"/>
      <c r="BI4" s="40" t="e">
        <f t="shared" si="2"/>
        <v>#DIV/0!</v>
      </c>
      <c r="BJ4" s="36"/>
      <c r="BK4" s="41" t="e">
        <f t="shared" si="3"/>
        <v>#DIV/0!</v>
      </c>
      <c r="BM4">
        <v>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2018-10-10T09:13:22Z</dcterms:modified>
</cp:coreProperties>
</file>